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BA Profit" sheetId="1" state="visible" r:id="rId1"/>
    <sheet name="Pricing Solver" sheetId="2" state="visible" r:id="rId2"/>
    <sheet name="Ad Math" sheetId="3" state="visible" r:id="rId3"/>
    <sheet name="Fee Referenc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0.0%"/>
    <numFmt numFmtId="166" formatCode="0.0"/>
  </numFmts>
  <fonts count="7">
    <font>
      <name val="Calibri"/>
      <family val="2"/>
      <color theme="1"/>
      <sz val="11"/>
      <scheme val="minor"/>
    </font>
    <font>
      <b val="1"/>
      <color rgb="000B6E57"/>
      <sz val="15"/>
    </font>
    <font>
      <i val="1"/>
      <color rgb="004A5158"/>
      <sz val="9"/>
    </font>
    <font>
      <b val="1"/>
      <color rgb="000B6E57"/>
      <sz val="11"/>
    </font>
    <font>
      <color rgb="0016191D"/>
      <sz val="10"/>
    </font>
    <font>
      <b val="1"/>
      <color rgb="0016191D"/>
      <sz val="10"/>
    </font>
    <font>
      <i val="1"/>
      <color rgb="004A5158"/>
      <sz val="8"/>
    </font>
  </fonts>
  <fills count="4">
    <fill>
      <patternFill/>
    </fill>
    <fill>
      <patternFill patternType="gray125"/>
    </fill>
    <fill>
      <patternFill patternType="solid">
        <fgColor rgb="00FFF6D8"/>
      </patternFill>
    </fill>
    <fill>
      <patternFill patternType="solid">
        <fgColor rgb="00E7F2EE"/>
      </patternFill>
    </fill>
  </fills>
  <borders count="5">
    <border>
      <left/>
      <right/>
      <top/>
      <bottom/>
      <diagonal/>
    </border>
    <border>
      <left style="thin">
        <color rgb="00D9E0E2"/>
      </left>
      <right style="thin">
        <color rgb="00D9E0E2"/>
      </right>
      <top style="thin">
        <color rgb="00D9E0E2"/>
      </top>
      <bottom style="thin">
        <color rgb="00D9E0E2"/>
      </bottom>
    </border>
    <border>
      <left/>
      <right/>
      <top style="thin">
        <color rgb="00D9E0E2"/>
      </top>
      <bottom/>
      <diagonal/>
    </border>
    <border>
      <left/>
      <right style="thin">
        <color rgb="00D9E0E2"/>
      </right>
      <top style="thin">
        <color rgb="00D9E0E2"/>
      </top>
      <bottom/>
      <diagonal/>
    </border>
    <border>
      <left/>
      <right style="thin">
        <color rgb="00D9E0E2"/>
      </right>
      <top style="thin">
        <color rgb="00D9E0E2"/>
      </top>
      <bottom style="thin">
        <color rgb="00D9E0E2"/>
      </bottom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1" pivotButton="0" quotePrefix="0" xfId="0"/>
    <xf numFmtId="164" fontId="4" fillId="2" borderId="1" pivotButton="0" quotePrefix="0" xfId="0"/>
    <xf numFmtId="165" fontId="4" fillId="2" borderId="1" pivotButton="0" quotePrefix="0" xfId="0"/>
    <xf numFmtId="166" fontId="4" fillId="2" borderId="1" pivotButton="0" quotePrefix="0" xfId="0"/>
    <xf numFmtId="3" fontId="4" fillId="2" borderId="1" pivotButton="0" quotePrefix="0" xfId="0"/>
    <xf numFmtId="0" fontId="5" fillId="0" borderId="1" pivotButton="0" quotePrefix="0" xfId="0"/>
    <xf numFmtId="164" fontId="4" fillId="3" borderId="1" pivotButton="0" quotePrefix="0" xfId="0"/>
    <xf numFmtId="0" fontId="2" fillId="0" borderId="1" pivotButton="0" quotePrefix="0" xfId="0"/>
    <xf numFmtId="164" fontId="5" fillId="3" borderId="1" pivotButton="0" quotePrefix="0" xfId="0"/>
    <xf numFmtId="165" fontId="5" fillId="3" borderId="1" pivotButton="0" quotePrefix="0" xfId="0"/>
    <xf numFmtId="165" fontId="4" fillId="3" borderId="1" pivotButton="0" quotePrefix="0" xfId="0"/>
    <xf numFmtId="3" fontId="4" fillId="3" borderId="1" pivotButton="0" quotePrefix="0" xfId="0"/>
    <xf numFmtId="49" fontId="5" fillId="3" borderId="1" pivotButton="0" quotePrefix="0" xfId="0"/>
    <xf numFmtId="0" fontId="0" fillId="0" borderId="4" pivotButton="0" quotePrefix="0" xfId="0"/>
    <xf numFmtId="2" fontId="5" fillId="3" borderId="1" pivotButton="0" quotePrefix="0" xfId="0"/>
    <xf numFmtId="2" fontId="4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2" customWidth="1" min="1" max="1"/>
    <col width="15" customWidth="1" min="2" max="2"/>
    <col width="46" customWidth="1" min="3" max="3"/>
  </cols>
  <sheetData>
    <row r="1">
      <c r="A1" s="1" t="inlineStr">
        <is>
          <t>Amazon FBA Profit Calculator</t>
        </is>
      </c>
    </row>
    <row r="2">
      <c r="A2" s="2" t="inlineStr">
        <is>
          <t>Yellow cells are inputs. Green cells calculate automatically.</t>
        </is>
      </c>
    </row>
    <row r="4">
      <c r="A4" s="3" t="inlineStr">
        <is>
          <t>Inputs</t>
        </is>
      </c>
    </row>
    <row r="5">
      <c r="A5" s="4" t="inlineStr">
        <is>
          <t>Selling price</t>
        </is>
      </c>
      <c r="B5" s="5" t="n">
        <v>29.99</v>
      </c>
    </row>
    <row r="6">
      <c r="A6" s="4" t="inlineStr">
        <is>
          <t>COGS (unit product cost)</t>
        </is>
      </c>
      <c r="B6" s="5" t="n">
        <v>7.5</v>
      </c>
    </row>
    <row r="7">
      <c r="A7" s="4" t="inlineStr">
        <is>
          <t>Inbound freight per unit</t>
        </is>
      </c>
      <c r="B7" s="5" t="n">
        <v>1.2</v>
      </c>
    </row>
    <row r="8">
      <c r="A8" s="4" t="inlineStr">
        <is>
          <t>Referral fee %</t>
        </is>
      </c>
      <c r="B8" s="6" t="n">
        <v>0.15</v>
      </c>
    </row>
    <row r="9">
      <c r="A9" s="4" t="inlineStr">
        <is>
          <t>FBA fulfilment fee</t>
        </is>
      </c>
      <c r="B9" s="5" t="n">
        <v>4.75</v>
      </c>
    </row>
    <row r="10">
      <c r="A10" s="4" t="inlineStr">
        <is>
          <t>Storage per unit per month</t>
        </is>
      </c>
      <c r="B10" s="5" t="n">
        <v>0.15</v>
      </c>
    </row>
    <row r="11">
      <c r="A11" s="4" t="inlineStr">
        <is>
          <t>Average months in storage</t>
        </is>
      </c>
      <c r="B11" s="7" t="n">
        <v>1</v>
      </c>
    </row>
    <row r="12">
      <c r="A12" s="4" t="inlineStr">
        <is>
          <t>TACoS (ad spend ÷ revenue)</t>
        </is>
      </c>
      <c r="B12" s="6" t="n">
        <v>0.1</v>
      </c>
    </row>
    <row r="13">
      <c r="A13" s="4" t="inlineStr">
        <is>
          <t>Return rate</t>
        </is>
      </c>
      <c r="B13" s="6" t="n">
        <v>0.05</v>
      </c>
    </row>
    <row r="14">
      <c r="A14" s="4" t="inlineStr">
        <is>
          <t>Return handling cost per return</t>
        </is>
      </c>
      <c r="B14" s="5" t="n">
        <v>9</v>
      </c>
    </row>
    <row r="15">
      <c r="A15" s="4" t="inlineStr">
        <is>
          <t>Other cost per unit</t>
        </is>
      </c>
      <c r="B15" s="5" t="n">
        <v>0.25</v>
      </c>
    </row>
    <row r="16">
      <c r="A16" s="4" t="inlineStr">
        <is>
          <t>Monthly units sold</t>
        </is>
      </c>
      <c r="B16" s="8" t="n">
        <v>300</v>
      </c>
    </row>
    <row r="18">
      <c r="A18" s="3" t="inlineStr">
        <is>
          <t>Cost breakdown (per unit)</t>
        </is>
      </c>
    </row>
    <row r="19">
      <c r="A19" s="9" t="inlineStr">
        <is>
          <t>Line</t>
        </is>
      </c>
      <c r="B19" s="9" t="inlineStr">
        <is>
          <t>Amount</t>
        </is>
      </c>
      <c r="C19" s="9" t="inlineStr">
        <is>
          <t>Formula</t>
        </is>
      </c>
    </row>
    <row r="20">
      <c r="A20" s="4" t="inlineStr">
        <is>
          <t>Revenue</t>
        </is>
      </c>
      <c r="B20" s="10">
        <f>B5</f>
        <v/>
      </c>
      <c r="C20" s="11" t="inlineStr">
        <is>
          <t>Selling price</t>
        </is>
      </c>
    </row>
    <row r="21">
      <c r="A21" s="4" t="inlineStr">
        <is>
          <t>COGS</t>
        </is>
      </c>
      <c r="B21" s="10">
        <f>-B6</f>
        <v/>
      </c>
      <c r="C21" s="11" t="inlineStr">
        <is>
          <t>Supplier unit cost</t>
        </is>
      </c>
    </row>
    <row r="22">
      <c r="A22" s="4" t="inlineStr">
        <is>
          <t>Inbound freight</t>
        </is>
      </c>
      <c r="B22" s="10">
        <f>-B7</f>
        <v/>
      </c>
      <c r="C22" s="11" t="inlineStr">
        <is>
          <t>Shipment cost per unit</t>
        </is>
      </c>
    </row>
    <row r="23">
      <c r="A23" s="4" t="inlineStr">
        <is>
          <t>Referral fee</t>
        </is>
      </c>
      <c r="B23" s="10">
        <f>-B5*B8</f>
        <v/>
      </c>
      <c r="C23" s="11" t="inlineStr">
        <is>
          <t>Price × category rate</t>
        </is>
      </c>
    </row>
    <row r="24">
      <c r="A24" s="4" t="inlineStr">
        <is>
          <t>FBA fulfilment</t>
        </is>
      </c>
      <c r="B24" s="10">
        <f>-B9</f>
        <v/>
      </c>
      <c r="C24" s="11" t="inlineStr">
        <is>
          <t>Size tier + weight</t>
        </is>
      </c>
    </row>
    <row r="25">
      <c r="A25" s="4" t="inlineStr">
        <is>
          <t>Storage</t>
        </is>
      </c>
      <c r="B25" s="10">
        <f>-B10*B11</f>
        <v/>
      </c>
      <c r="C25" s="11" t="inlineStr">
        <is>
          <t>Monthly rate × months held</t>
        </is>
      </c>
    </row>
    <row r="26">
      <c r="A26" s="4" t="inlineStr">
        <is>
          <t>Advertising</t>
        </is>
      </c>
      <c r="B26" s="10">
        <f>-B5*B12</f>
        <v/>
      </c>
      <c r="C26" s="11" t="inlineStr">
        <is>
          <t>Price × TACoS</t>
        </is>
      </c>
    </row>
    <row r="27">
      <c r="A27" s="4" t="inlineStr">
        <is>
          <t>Returns</t>
        </is>
      </c>
      <c r="B27" s="10">
        <f>-B13*(B14+B5*B12)</f>
        <v/>
      </c>
      <c r="C27" s="11" t="inlineStr">
        <is>
          <t>Return rate × (handling + ad cost)</t>
        </is>
      </c>
    </row>
    <row r="28">
      <c r="A28" s="4" t="inlineStr">
        <is>
          <t>Other</t>
        </is>
      </c>
      <c r="B28" s="10">
        <f>-B15</f>
        <v/>
      </c>
      <c r="C28" s="11" t="inlineStr">
        <is>
          <t>Misc per unit</t>
        </is>
      </c>
    </row>
    <row r="30">
      <c r="A30" s="3" t="inlineStr">
        <is>
          <t>Results</t>
        </is>
      </c>
    </row>
    <row r="31">
      <c r="A31" s="9" t="inlineStr">
        <is>
          <t>Net profit per unit</t>
        </is>
      </c>
      <c r="B31" s="12">
        <f>SUM(B20:B28)</f>
        <v/>
      </c>
    </row>
    <row r="32">
      <c r="A32" s="9" t="inlineStr">
        <is>
          <t>Net margin %</t>
        </is>
      </c>
      <c r="B32" s="13">
        <f>B31/B5</f>
        <v/>
      </c>
    </row>
    <row r="33">
      <c r="A33" s="4" t="inlineStr">
        <is>
          <t>Total cost per unit</t>
        </is>
      </c>
      <c r="B33" s="10">
        <f>B5-B31</f>
        <v/>
      </c>
    </row>
    <row r="34">
      <c r="A34" s="9" t="inlineStr">
        <is>
          <t>Monthly net profit</t>
        </is>
      </c>
      <c r="B34" s="12">
        <f>B31*B16</f>
        <v/>
      </c>
    </row>
    <row r="35">
      <c r="A35" s="4" t="inlineStr">
        <is>
          <t>Break-even ACoS</t>
        </is>
      </c>
      <c r="B35" s="14">
        <f>(B31+B5*B12)/B5</f>
        <v/>
      </c>
    </row>
    <row r="36">
      <c r="A36" s="4" t="inlineStr">
        <is>
          <t>Units to $1,000 profit</t>
        </is>
      </c>
      <c r="B36" s="15">
        <f>IF(B31&lt;=0,"n/a",ROUND(1000/B31,0))</f>
        <v/>
      </c>
    </row>
    <row r="38">
      <c r="A38" s="9" t="inlineStr">
        <is>
          <t>Verdict</t>
        </is>
      </c>
      <c r="B38" s="16">
        <f>IF(B31/B5&gt;=0.2,"Strong",IF(B31/B5&gt;=0.15,"Healthy",IF(B31/B5&gt;=0.1,"Thin","Reprice or drop")))</f>
        <v/>
      </c>
      <c r="C38" s="17" t="n"/>
    </row>
  </sheetData>
  <mergeCells count="1">
    <mergeCell ref="B38:C3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2" customWidth="1" min="1" max="1"/>
    <col width="15" customWidth="1" min="2" max="2"/>
    <col width="46" customWidth="1" min="3" max="3"/>
  </cols>
  <sheetData>
    <row r="1">
      <c r="A1" s="1" t="inlineStr">
        <is>
          <t>Backward Pricing Solver</t>
        </is>
      </c>
    </row>
    <row r="2">
      <c r="A2" s="2" t="inlineStr">
        <is>
          <t>Enter your costs and target margin. The sheet solves for the price you need.</t>
        </is>
      </c>
    </row>
    <row r="4">
      <c r="A4" s="3" t="inlineStr">
        <is>
          <t>Inputs</t>
        </is>
      </c>
    </row>
    <row r="5">
      <c r="A5" s="4" t="inlineStr">
        <is>
          <t>COGS</t>
        </is>
      </c>
      <c r="B5" s="5" t="n">
        <v>8</v>
      </c>
    </row>
    <row r="6">
      <c r="A6" s="4" t="inlineStr">
        <is>
          <t>Inbound freight per unit</t>
        </is>
      </c>
      <c r="B6" s="5" t="n">
        <v>1.2</v>
      </c>
    </row>
    <row r="7">
      <c r="A7" s="4" t="inlineStr">
        <is>
          <t>FBA fulfilment fee</t>
        </is>
      </c>
      <c r="B7" s="5" t="n">
        <v>4.75</v>
      </c>
    </row>
    <row r="8">
      <c r="A8" s="4" t="inlineStr">
        <is>
          <t>Storage per unit</t>
        </is>
      </c>
      <c r="B8" s="5" t="n">
        <v>0.15</v>
      </c>
    </row>
    <row r="9">
      <c r="A9" s="4" t="inlineStr">
        <is>
          <t>Other cost per unit</t>
        </is>
      </c>
      <c r="B9" s="5" t="n">
        <v>0.25</v>
      </c>
    </row>
    <row r="10">
      <c r="A10" s="4" t="inlineStr">
        <is>
          <t>Referral fee %</t>
        </is>
      </c>
      <c r="B10" s="6" t="n">
        <v>0.15</v>
      </c>
    </row>
    <row r="11">
      <c r="A11" s="4" t="inlineStr">
        <is>
          <t>TACoS (ad rate)</t>
        </is>
      </c>
      <c r="B11" s="6" t="n">
        <v>0.1</v>
      </c>
    </row>
    <row r="12">
      <c r="A12" s="4" t="inlineStr">
        <is>
          <t>Return rate</t>
        </is>
      </c>
      <c r="B12" s="6" t="n">
        <v>0.05</v>
      </c>
    </row>
    <row r="13">
      <c r="A13" s="4" t="inlineStr">
        <is>
          <t>Return handling cost</t>
        </is>
      </c>
      <c r="B13" s="5" t="n">
        <v>9</v>
      </c>
    </row>
    <row r="14">
      <c r="A14" s="4" t="inlineStr">
        <is>
          <t>Target net profit per unit</t>
        </is>
      </c>
      <c r="B14" s="5" t="n">
        <v>6</v>
      </c>
    </row>
    <row r="16">
      <c r="A16" s="3" t="inlineStr">
        <is>
          <t>Solution</t>
        </is>
      </c>
    </row>
    <row r="17">
      <c r="A17" s="9" t="inlineStr">
        <is>
          <t>Fixed costs + target profit</t>
        </is>
      </c>
      <c r="B17" s="12">
        <f>B5+B6+B7+B8+B9+B12*B13+B14</f>
        <v/>
      </c>
    </row>
    <row r="18">
      <c r="A18" s="9" t="inlineStr">
        <is>
          <t>Percentage costs (referral + ads)</t>
        </is>
      </c>
      <c r="B18" s="13">
        <f>B10+B11</f>
        <v/>
      </c>
    </row>
    <row r="19">
      <c r="A19" s="9" t="inlineStr">
        <is>
          <t>REQUIRED SELLING PRICE</t>
        </is>
      </c>
      <c r="B19" s="12">
        <f>B17/(1-B18-B12*B11)</f>
        <v/>
      </c>
    </row>
    <row r="20">
      <c r="A20" s="9" t="inlineStr">
        <is>
          <t>Price if you ignored ads + returns</t>
        </is>
      </c>
      <c r="B20" s="10">
        <f>(B5+B6+B7+B8+B9+B14)/(1-B10)</f>
        <v/>
      </c>
    </row>
    <row r="21">
      <c r="A21" s="9" t="inlineStr">
        <is>
          <t>Undercharge from ignoring them</t>
        </is>
      </c>
      <c r="B21" s="10">
        <f>B19-B20</f>
        <v/>
      </c>
    </row>
    <row r="22">
      <c r="A22" s="9" t="inlineStr">
        <is>
          <t>Charm price (ends in .49)</t>
        </is>
      </c>
      <c r="B22" s="12">
        <f>ROUND(B19,0)-0.51</f>
        <v/>
      </c>
    </row>
    <row r="24">
      <c r="A24" s="9" t="inlineStr">
        <is>
          <t>Check at that price</t>
        </is>
      </c>
    </row>
    <row r="25">
      <c r="A25" s="4" t="inlineStr">
        <is>
          <t>Revenue</t>
        </is>
      </c>
      <c r="B25" s="10">
        <f>B19</f>
        <v/>
      </c>
    </row>
    <row r="26">
      <c r="A26" s="4" t="inlineStr">
        <is>
          <t>Referral fee</t>
        </is>
      </c>
      <c r="B26" s="10">
        <f>-B19*B10</f>
        <v/>
      </c>
    </row>
    <row r="27">
      <c r="A27" s="4" t="inlineStr">
        <is>
          <t>Advertising</t>
        </is>
      </c>
      <c r="B27" s="10">
        <f>-B19*B11</f>
        <v/>
      </c>
    </row>
    <row r="28">
      <c r="A28" s="4" t="inlineStr">
        <is>
          <t>Returns cost</t>
        </is>
      </c>
      <c r="B28" s="10">
        <f>-B12*(B13+B19*B11)</f>
        <v/>
      </c>
    </row>
    <row r="29">
      <c r="A29" s="4" t="inlineStr">
        <is>
          <t>Fixed costs</t>
        </is>
      </c>
      <c r="B29" s="10">
        <f>-(B5+B6+B7+B8+B9)</f>
        <v/>
      </c>
    </row>
    <row r="30">
      <c r="A30" s="4" t="inlineStr">
        <is>
          <t>Net profit</t>
        </is>
      </c>
      <c r="B30" s="12">
        <f>B19*(1-B18)-B5-B6-B7-B8-B9-B12*(B13+B19*B11)</f>
        <v/>
      </c>
    </row>
    <row r="31">
      <c r="A31" s="4" t="inlineStr">
        <is>
          <t>Net margin %</t>
        </is>
      </c>
      <c r="B31" s="13">
        <f>(B19*(1-B18)-B5-B6-B7-B8-B9-B12*(B13+B19*B11))/B19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15" customWidth="1" min="2" max="2"/>
    <col width="46" customWidth="1" min="3" max="3"/>
  </cols>
  <sheetData>
    <row r="1">
      <c r="A1" s="1" t="inlineStr">
        <is>
          <t>Advertising Math</t>
        </is>
      </c>
    </row>
    <row r="2">
      <c r="A2" s="2" t="inlineStr">
        <is>
          <t>ACoS, ROAS, TACoS, break-even and max bid.</t>
        </is>
      </c>
    </row>
    <row r="4">
      <c r="A4" s="3" t="inlineStr">
        <is>
          <t>Inputs</t>
        </is>
      </c>
    </row>
    <row r="5">
      <c r="A5" s="4" t="inlineStr">
        <is>
          <t>Selling price</t>
        </is>
      </c>
      <c r="B5" s="5" t="n">
        <v>29.99</v>
      </c>
    </row>
    <row r="6">
      <c r="A6" s="4" t="inlineStr">
        <is>
          <t>Profit before ads (per unit)</t>
        </is>
      </c>
      <c r="B6" s="5" t="n">
        <v>9</v>
      </c>
    </row>
    <row r="7">
      <c r="A7" s="4" t="inlineStr">
        <is>
          <t>Ad spend (period)</t>
        </is>
      </c>
      <c r="B7" s="5" t="n">
        <v>1200</v>
      </c>
    </row>
    <row r="8">
      <c r="A8" s="4" t="inlineStr">
        <is>
          <t>Ad-attributed revenue</t>
        </is>
      </c>
      <c r="B8" s="5" t="n">
        <v>4200</v>
      </c>
    </row>
    <row r="9">
      <c r="A9" s="4" t="inlineStr">
        <is>
          <t>Total revenue (period)</t>
        </is>
      </c>
      <c r="B9" s="5" t="n">
        <v>9000</v>
      </c>
    </row>
    <row r="10">
      <c r="A10" s="4" t="inlineStr">
        <is>
          <t>Orders from ads</t>
        </is>
      </c>
      <c r="B10" s="8" t="n">
        <v>140</v>
      </c>
    </row>
    <row r="11">
      <c r="A11" s="4" t="inlineStr">
        <is>
          <t>Keyword conversion rate</t>
        </is>
      </c>
      <c r="B11" s="6" t="n">
        <v>0.1</v>
      </c>
    </row>
    <row r="13">
      <c r="A13" s="3" t="inlineStr">
        <is>
          <t>Results</t>
        </is>
      </c>
    </row>
    <row r="14">
      <c r="A14" s="9" t="inlineStr">
        <is>
          <t>ACoS</t>
        </is>
      </c>
      <c r="B14" s="13">
        <f>B7/B8</f>
        <v/>
      </c>
    </row>
    <row r="15">
      <c r="A15" s="9" t="inlineStr">
        <is>
          <t>ROAS</t>
        </is>
      </c>
      <c r="B15" s="18">
        <f>B8/B7</f>
        <v/>
      </c>
    </row>
    <row r="16">
      <c r="A16" s="9" t="inlineStr">
        <is>
          <t>TACoS</t>
        </is>
      </c>
      <c r="B16" s="13">
        <f>B7/B9</f>
        <v/>
      </c>
    </row>
    <row r="17">
      <c r="A17" s="4" t="inlineStr">
        <is>
          <t>CPA (cost per order)</t>
        </is>
      </c>
      <c r="B17" s="10">
        <f>B7/B10</f>
        <v/>
      </c>
    </row>
    <row r="18">
      <c r="A18" s="9" t="inlineStr">
        <is>
          <t>Break-even ACoS</t>
        </is>
      </c>
      <c r="B18" s="13">
        <f>B6/B5</f>
        <v/>
      </c>
    </row>
    <row r="19">
      <c r="A19" s="4" t="inlineStr">
        <is>
          <t>Break-even ROAS</t>
        </is>
      </c>
      <c r="B19" s="19">
        <f>B5/B6</f>
        <v/>
      </c>
    </row>
    <row r="20">
      <c r="A20" s="9" t="inlineStr">
        <is>
          <t>Max bid at current CVR</t>
        </is>
      </c>
      <c r="B20" s="12">
        <f>B5*(B6/B5)*B11</f>
        <v/>
      </c>
    </row>
    <row r="21">
      <c r="A21" s="4" t="inlineStr">
        <is>
          <t>Recommended starting bid (70%)</t>
        </is>
      </c>
      <c r="B21" s="10">
        <f>B5*(B6/B5)*B11*0.7</f>
        <v/>
      </c>
    </row>
    <row r="22">
      <c r="A22" s="9" t="inlineStr">
        <is>
          <t>Ad profit (period)</t>
        </is>
      </c>
      <c r="B22" s="12">
        <f>B8-B7-(B8/B5)*(B5-B6)</f>
        <v/>
      </c>
    </row>
    <row r="24">
      <c r="A24" s="9" t="inlineStr">
        <is>
          <t>Verdict</t>
        </is>
      </c>
      <c r="B24" s="16">
        <f>IF(B7/B8&lt;=B6/B5,"Profitable — consider raising bids","Losing money on ads — cut spend or improve CVR")</f>
        <v/>
      </c>
      <c r="C24" s="17" t="n"/>
    </row>
  </sheetData>
  <mergeCells count="1">
    <mergeCell ref="B24:C2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52" customWidth="1" min="3" max="3"/>
  </cols>
  <sheetData>
    <row r="1">
      <c r="A1" s="1" t="inlineStr">
        <is>
          <t>Fee Reference Table</t>
        </is>
      </c>
    </row>
    <row r="2">
      <c r="A2" s="2" t="inlineStr">
        <is>
          <t>Plan against these, but verify current rates in Seller Central.</t>
        </is>
      </c>
    </row>
    <row r="4">
      <c r="A4" s="3" t="inlineStr">
        <is>
          <t>Referral fees</t>
        </is>
      </c>
    </row>
    <row r="5">
      <c r="A5" s="9" t="inlineStr">
        <is>
          <t>Category</t>
        </is>
      </c>
      <c r="B5" s="9" t="inlineStr">
        <is>
          <t>Rate</t>
        </is>
      </c>
      <c r="C5" s="9" t="inlineStr">
        <is>
          <t>Notes</t>
        </is>
      </c>
    </row>
    <row r="6">
      <c r="A6" s="4" t="inlineStr">
        <is>
          <t>Electronics</t>
        </is>
      </c>
      <c r="B6" s="4" t="inlineStr">
        <is>
          <t>8%</t>
        </is>
      </c>
      <c r="C6" s="11" t="inlineStr">
        <is>
          <t>—</t>
        </is>
      </c>
    </row>
    <row r="7">
      <c r="A7" s="4" t="inlineStr">
        <is>
          <t>Computers</t>
        </is>
      </c>
      <c r="B7" s="4" t="inlineStr">
        <is>
          <t>8%</t>
        </is>
      </c>
      <c r="C7" s="11" t="inlineStr">
        <is>
          <t>—</t>
        </is>
      </c>
    </row>
    <row r="8">
      <c r="A8" s="4" t="inlineStr">
        <is>
          <t>Home &amp; Kitchen</t>
        </is>
      </c>
      <c r="B8" s="4" t="inlineStr">
        <is>
          <t>15%</t>
        </is>
      </c>
      <c r="C8" s="11" t="inlineStr">
        <is>
          <t>8% for items priced at or below $15</t>
        </is>
      </c>
    </row>
    <row r="9">
      <c r="A9" s="4" t="inlineStr">
        <is>
          <t>Beauty</t>
        </is>
      </c>
      <c r="B9" s="4" t="inlineStr">
        <is>
          <t>8-15%</t>
        </is>
      </c>
      <c r="C9" s="11" t="inlineStr">
        <is>
          <t>8% on the portion above $10</t>
        </is>
      </c>
    </row>
    <row r="10">
      <c r="A10" s="4" t="inlineStr">
        <is>
          <t>Toys &amp; Games</t>
        </is>
      </c>
      <c r="B10" s="4" t="inlineStr">
        <is>
          <t>15%</t>
        </is>
      </c>
      <c r="C10" s="11" t="inlineStr">
        <is>
          <t>8% on the portion above $20</t>
        </is>
      </c>
    </row>
    <row r="11">
      <c r="A11" s="4" t="inlineStr">
        <is>
          <t>Books</t>
        </is>
      </c>
      <c r="B11" s="4" t="inlineStr">
        <is>
          <t>15%</t>
        </is>
      </c>
      <c r="C11" s="11" t="inlineStr">
        <is>
          <t>Plus $1.80 closing fee</t>
        </is>
      </c>
    </row>
    <row r="12">
      <c r="A12" s="4" t="inlineStr">
        <is>
          <t>Clothing</t>
        </is>
      </c>
      <c r="B12" s="4" t="inlineStr">
        <is>
          <t>5-17%</t>
        </is>
      </c>
      <c r="C12" s="11" t="inlineStr">
        <is>
          <t>5% ≤ $15, 10% $15-20, 17% &gt; $20</t>
        </is>
      </c>
    </row>
    <row r="13">
      <c r="A13" s="4" t="inlineStr">
        <is>
          <t>Grocery</t>
        </is>
      </c>
      <c r="B13" s="4" t="inlineStr">
        <is>
          <t>8-15%</t>
        </is>
      </c>
      <c r="C13" s="11" t="inlineStr">
        <is>
          <t>8% on the portion above $15</t>
        </is>
      </c>
    </row>
    <row r="14">
      <c r="A14" s="4" t="inlineStr">
        <is>
          <t>Pet Supplies</t>
        </is>
      </c>
      <c r="B14" s="4" t="inlineStr">
        <is>
          <t>15%</t>
        </is>
      </c>
      <c r="C14" s="11" t="inlineStr">
        <is>
          <t>8% on the portion above $10</t>
        </is>
      </c>
    </row>
    <row r="15">
      <c r="A15" s="4" t="inlineStr">
        <is>
          <t>Sports</t>
        </is>
      </c>
      <c r="B15" s="4" t="inlineStr">
        <is>
          <t>15%</t>
        </is>
      </c>
      <c r="C15" s="11" t="inlineStr">
        <is>
          <t>8% on the portion above $20</t>
        </is>
      </c>
    </row>
    <row r="17">
      <c r="A17" s="3" t="inlineStr">
        <is>
          <t>Storage and penalties</t>
        </is>
      </c>
    </row>
    <row r="18">
      <c r="A18" s="4" t="inlineStr">
        <is>
          <t>Monthly storage Jan-Sep</t>
        </is>
      </c>
      <c r="B18" s="4" t="inlineStr">
        <is>
          <t>$0.78 / cubic ft</t>
        </is>
      </c>
    </row>
    <row r="19">
      <c r="A19" s="4" t="inlineStr">
        <is>
          <t>Monthly storage Oct-Dec</t>
        </is>
      </c>
      <c r="B19" s="4" t="inlineStr">
        <is>
          <t>$2.40 / cubic ft</t>
        </is>
      </c>
    </row>
    <row r="20">
      <c r="A20" s="4" t="inlineStr">
        <is>
          <t>Aged inventory 181-270 days</t>
        </is>
      </c>
      <c r="B20" s="4" t="inlineStr">
        <is>
          <t>$0.50 - $1.50 / unit</t>
        </is>
      </c>
    </row>
    <row r="21">
      <c r="A21" s="4" t="inlineStr">
        <is>
          <t>Aged inventory 365+ days</t>
        </is>
      </c>
      <c r="B21" s="4" t="inlineStr">
        <is>
          <t>$5.45+ / unit</t>
        </is>
      </c>
    </row>
    <row r="22">
      <c r="A22" s="4" t="inlineStr">
        <is>
          <t>Removal order</t>
        </is>
      </c>
      <c r="B22" s="4" t="inlineStr">
        <is>
          <t>$0.60 - $1.20 / unit</t>
        </is>
      </c>
    </row>
    <row r="23">
      <c r="A23" s="4" t="inlineStr">
        <is>
          <t>Minimum referral fee</t>
        </is>
      </c>
      <c r="B23" s="4" t="inlineStr">
        <is>
          <t>$0.30 / item</t>
        </is>
      </c>
    </row>
    <row r="25">
      <c r="A25" s="3" t="inlineStr">
        <is>
          <t>Benchmarks</t>
        </is>
      </c>
    </row>
    <row r="26">
      <c r="A26" s="4" t="inlineStr">
        <is>
          <t>Net margin — minimum</t>
        </is>
      </c>
      <c r="B26" s="4" t="inlineStr">
        <is>
          <t>10%</t>
        </is>
      </c>
    </row>
    <row r="27">
      <c r="A27" s="4" t="inlineStr">
        <is>
          <t>Net margin — healthy</t>
        </is>
      </c>
      <c r="B27" s="4" t="inlineStr">
        <is>
          <t>15-20%</t>
        </is>
      </c>
    </row>
    <row r="28">
      <c r="A28" s="4" t="inlineStr">
        <is>
          <t>Sell-through (90d) — healthy</t>
        </is>
      </c>
      <c r="B28" s="4" t="inlineStr">
        <is>
          <t>20-30%</t>
        </is>
      </c>
    </row>
    <row r="29">
      <c r="A29" s="4" t="inlineStr">
        <is>
          <t>Return rate — acceptable</t>
        </is>
      </c>
      <c r="B29" s="4" t="inlineStr">
        <is>
          <t>Below 10%</t>
        </is>
      </c>
    </row>
    <row r="30">
      <c r="A30" s="4" t="inlineStr">
        <is>
          <t>Days of inventory — target</t>
        </is>
      </c>
      <c r="B30" s="4" t="inlineStr">
        <is>
          <t>Below 90</t>
        </is>
      </c>
    </row>
    <row r="32">
      <c r="A32" s="20" t="inlineStr">
        <is>
          <t>Rates change annually. Always confirm before committing to inventory. Free planning aid — not accounting advice.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2026-09-06T10:28:24Z</dcterms:created>
  <dcterms:modified xsi:type="dcterms:W3CDTF">2026-09-06T10:28:24Z</dcterms:modified>
</cp:coreProperties>
</file>